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ad Me" sheetId="1" r:id="rId4"/>
    <sheet name="Positions" sheetId="2" r:id="rId5"/>
    <sheet name="Incumbents" sheetId="3" r:id="rId6"/>
    <sheet name="Budget vs Actu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<sst xmlns="http://schemas.openxmlformats.org/spreadsheetml/2006/main" uniqueCount="64">
  <si>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Headcount &amp; Salary Budget Template</t>
  </si>
  <si>
    <t>A free template from PowerPCS  ·  infisoft.com</t>
  </si>
  <si>
    <t>What this is</t>
  </si>
  <si>
    <t>A working budget model that tracks your BUDGETED positions against the ACTUAL people in them, and shows the variance — the gap between what you planned to spend on headcount and what you are actually spending.</t>
  </si>
  <si>
    <t>How to use it</t>
  </si>
  <si>
    <t>1.  Fill in the "Positions" tab — one row per budgeted position (the approved slot), whether or not it is filled.</t>
  </si>
  <si>
    <t>2.  Fill in the "Incumbents" tab — one row per person, tied to a Position # from the Positions tab. Split an FTE across two rows if someone is shared between positions.</t>
  </si>
  <si>
    <t>3.  The "Budget vs Actual" tab calculates itself — budgeted vs. actual FTE and cost, the dollar and percent variance, vacancies, and overfilled positions.</t>
  </si>
  <si>
    <t>A word of warning (why this gets hard)</t>
  </si>
  <si>
    <t>This template works. But keeping it accurate for a real organization is a job: every hire, termination, transfer, raise, and shared assignment means finding the right rows, keeping the Position # links intact, splitting funding sources by hand, and making sure FTEs still sum correctly. One broken link and the variance is quietly wrong.</t>
  </si>
  <si>
    <t>That maintenance — not the math — is the real work. PowerPCS does exactly this, automatically, from your position data: the org chart, the budget-vs-actual, the vacancies and overfills stay correct on their own. When this spreadsheet becomes a chore, that is what we are for.</t>
  </si>
  <si>
    <t>Try PowerPCS free for 14 days  →  powerpcs.infisoft.com/register   (no credit card, no sales calls)</t>
  </si>
  <si>
    <t>Position #</t>
  </si>
  <si>
    <t>Title</t>
  </si>
  <si>
    <t>Department</t>
  </si>
  <si>
    <t>Funding Source</t>
  </si>
  <si>
    <t>Job Code</t>
  </si>
  <si>
    <t>Budgeted FTE</t>
  </si>
  <si>
    <t>Annual Pay Rate</t>
  </si>
  <si>
    <t>Budgeted Annual Cost</t>
  </si>
  <si>
    <t>Plant Manager</t>
  </si>
  <si>
    <t>Operations</t>
  </si>
  <si>
    <t>General Fund</t>
  </si>
  <si>
    <t>MGR</t>
  </si>
  <si>
    <t>Production Supervisor</t>
  </si>
  <si>
    <t>SUP</t>
  </si>
  <si>
    <t>Lead Production Tech</t>
  </si>
  <si>
    <t>TECH</t>
  </si>
  <si>
    <t>Maintenance Manager</t>
  </si>
  <si>
    <t>HR Generalist</t>
  </si>
  <si>
    <t>Admin</t>
  </si>
  <si>
    <t>HR</t>
  </si>
  <si>
    <t>Staff Accountant</t>
  </si>
  <si>
    <t>Finance</t>
  </si>
  <si>
    <t>ACCT</t>
  </si>
  <si>
    <t>Grant Program Coordinator</t>
  </si>
  <si>
    <t>Programs</t>
  </si>
  <si>
    <t>Title III Grant</t>
  </si>
  <si>
    <t>COORD</t>
  </si>
  <si>
    <t>Employee #</t>
  </si>
  <si>
    <t>Name</t>
  </si>
  <si>
    <t>Actual FTE</t>
  </si>
  <si>
    <t>Actual Annual Salary</t>
  </si>
  <si>
    <t>E-201</t>
  </si>
  <si>
    <t>Christopher Walsh</t>
  </si>
  <si>
    <t>E-202</t>
  </si>
  <si>
    <t>Maria Rodriguez</t>
  </si>
  <si>
    <t>E-203</t>
  </si>
  <si>
    <t>Marcus Webb</t>
  </si>
  <si>
    <t>E-204</t>
  </si>
  <si>
    <t>Darnell Ford</t>
  </si>
  <si>
    <t>E-205</t>
  </si>
  <si>
    <t>Kevin Brown</t>
  </si>
  <si>
    <t>E-206</t>
  </si>
  <si>
    <t>Priya Nair</t>
  </si>
  <si>
    <t>E-208</t>
  </si>
  <si>
    <t>Angela Diaz</t>
  </si>
  <si>
    <t>FTE Variance</t>
  </si>
  <si>
    <t>Budgeted Cost</t>
  </si>
  <si>
    <t>Actual Cost</t>
  </si>
  <si>
    <t>Cost Variance ($)</t>
  </si>
  <si>
    <t>Cost Variance (%)</t>
  </si>
  <si>
    <t>Status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</si>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</sst>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$#,##0"/>
    <numFmt numFmtId="165" formatCode="0.0%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1F2E8C"/>
      <name val="Calibri"/>
    </font>
    <font>
      <b val="0"/>
      <i val="0"/>
      <strike val="0"/>
      <u val="none"/>
      <sz val="11"/>
      <color rgb="FFE8833A"/>
      <name val="Calibri"/>
    </font>
    <font>
      <b val="0"/>
      <i val="0"/>
      <strike val="0"/>
      <u val="none"/>
      <sz val="11"/>
      <color rgb="FF333333"/>
      <name val="Calibri"/>
    </font>
    <font>
      <b val="1"/>
      <i val="0"/>
      <strike val="0"/>
      <u val="none"/>
      <sz val="12"/>
      <color rgb="FF1F2E8C"/>
      <name val="Calibri"/>
    </font>
    <font>
      <b val="1"/>
      <i val="0"/>
      <strike val="0"/>
      <u val="none"/>
      <sz val="12"/>
      <color rgb="FFE8833A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2E8C"/>
        <bgColor rgb="FF000000"/>
      </patternFill>
    </fill>
    <fill>
      <patternFill patternType="solid">
        <fgColor rgb="FFEEF1FB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vertical="center" textRotation="0" wrapText="true" shrinkToFit="false"/>
    </xf>
    <xf xfId="0" fontId="0" numFmtId="2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7" numFmtId="0" fillId="3" borderId="0" applyFont="1" applyNumberFormat="0" applyFill="1" applyBorder="0" applyAlignment="0"/>
    <xf xfId="0" fontId="7" numFmtId="2" fillId="3" borderId="0" applyFont="1" applyNumberFormat="1" applyFill="1" applyBorder="0" applyAlignment="0"/>
    <xf xfId="0" fontId="7" numFmtId="164" fillId="3" borderId="0" applyFont="1" applyNumberFormat="1" applyFill="1" applyBorder="0" applyAlignment="0"/>
    <xf xfId="0" fontId="0" numFmtId="165" fillId="0" borderId="0" applyFont="0" applyNumberFormat="1" applyFill="0" applyBorder="0" applyAlignment="0"/>
    <xf xfId="0" fontId="7" numFmtId="165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" customWidth="true" style="0"/>
    <col min="2" max="2" width="100" customWidth="true" style="0"/>
  </cols>
  <sheetData>
    <row r="1" spans="1:2">
      <c r="B1" s="1" t="s">
        <v>0</v>
      </c>
    </row>
    <row r="2" spans="1:2">
      <c r="B2" s="2" t="s">
        <v>1</v>
      </c>
    </row>
    <row r="3" spans="1:2">
      <c r="B3" s="3"/>
    </row>
    <row r="4" spans="1:2">
      <c r="B4" s="4" t="s">
        <v>2</v>
      </c>
    </row>
    <row r="5" spans="1:2">
      <c r="B5" s="3" t="s">
        <v>3</v>
      </c>
    </row>
    <row r="6" spans="1:2">
      <c r="B6" s="3"/>
    </row>
    <row r="7" spans="1:2">
      <c r="B7" s="4" t="s">
        <v>4</v>
      </c>
    </row>
    <row r="8" spans="1:2">
      <c r="B8" s="3" t="s">
        <v>5</v>
      </c>
    </row>
    <row r="9" spans="1:2">
      <c r="B9" s="3" t="s">
        <v>6</v>
      </c>
    </row>
    <row r="10" spans="1:2">
      <c r="B10" s="3" t="s">
        <v>7</v>
      </c>
    </row>
    <row r="11" spans="1:2">
      <c r="B11" s="3"/>
    </row>
    <row r="12" spans="1:2">
      <c r="B12" s="4" t="s">
        <v>8</v>
      </c>
    </row>
    <row r="13" spans="1:2">
      <c r="B13" s="3" t="s">
        <v>9</v>
      </c>
    </row>
    <row r="14" spans="1:2">
      <c r="B14" s="3" t="s">
        <v>10</v>
      </c>
    </row>
    <row r="15" spans="1:2">
      <c r="B15" s="3"/>
    </row>
    <row r="16" spans="1:2">
      <c r="B16" s="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0" workbookViewId="0" showGridLines="true" showRowColHeaders="1">
      <pane ySplit="1" topLeftCell="A2" activePane="bottomLeft" state="frozen"/>
      <selection pane="bottomLeft" activeCell="G2" sqref="G2:H41"/>
    </sheetView>
  </sheetViews>
  <sheetFormatPr defaultRowHeight="14.4" outlineLevelRow="0" outlineLevelCol="0"/>
  <cols>
    <col min="1" max="1" width="11" customWidth="true" style="0"/>
    <col min="2" max="2" width="26" customWidth="true" style="0"/>
    <col min="3" max="3" width="16" customWidth="true" style="0"/>
    <col min="4" max="4" width="18" customWidth="true" style="0"/>
    <col min="5" max="5" width="11" customWidth="true" style="0"/>
    <col min="6" max="6" width="13" customWidth="true" style="0"/>
    <col min="7" max="7" width="15" customWidth="true" style="0"/>
    <col min="8" max="8" width="18" customWidth="true" style="0"/>
  </cols>
  <sheetData>
    <row r="1" spans="1:8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</row>
    <row r="2" spans="1:8">
      <c r="A2">
        <v>1001</v>
      </c>
      <c r="B2" t="s">
        <v>20</v>
      </c>
      <c r="C2" t="s">
        <v>21</v>
      </c>
      <c r="D2" t="s">
        <v>22</v>
      </c>
      <c r="E2" t="s">
        <v>23</v>
      </c>
      <c r="F2" s="7">
        <v>1.0</v>
      </c>
      <c r="G2" s="8">
        <v>120000</v>
      </c>
      <c r="H2" s="8">
        <f>IF(A2="","",F2*G2)</f>
        <v>120000</v>
      </c>
    </row>
    <row r="3" spans="1:8">
      <c r="A3">
        <v>1002</v>
      </c>
      <c r="B3" t="s">
        <v>24</v>
      </c>
      <c r="C3" t="s">
        <v>21</v>
      </c>
      <c r="D3" t="s">
        <v>22</v>
      </c>
      <c r="E3" t="s">
        <v>25</v>
      </c>
      <c r="F3" s="7">
        <v>1.0</v>
      </c>
      <c r="G3" s="8">
        <v>72000</v>
      </c>
      <c r="H3" s="8">
        <f>IF(A3="","",F3*G3)</f>
        <v>72000</v>
      </c>
    </row>
    <row r="4" spans="1:8">
      <c r="A4">
        <v>1003</v>
      </c>
      <c r="B4" t="s">
        <v>26</v>
      </c>
      <c r="C4" t="s">
        <v>21</v>
      </c>
      <c r="D4" t="s">
        <v>22</v>
      </c>
      <c r="E4" t="s">
        <v>27</v>
      </c>
      <c r="F4" s="7">
        <v>1.0</v>
      </c>
      <c r="G4" s="8">
        <v>61000</v>
      </c>
      <c r="H4" s="8">
        <f>IF(A4="","",F4*G4)</f>
        <v>61000</v>
      </c>
    </row>
    <row r="5" spans="1:8">
      <c r="A5">
        <v>1004</v>
      </c>
      <c r="B5" t="s">
        <v>28</v>
      </c>
      <c r="C5" t="s">
        <v>21</v>
      </c>
      <c r="D5" t="s">
        <v>22</v>
      </c>
      <c r="E5" t="s">
        <v>23</v>
      </c>
      <c r="F5" s="7">
        <v>1.0</v>
      </c>
      <c r="G5" s="8">
        <v>85000</v>
      </c>
      <c r="H5" s="8">
        <f>IF(A5="","",F5*G5)</f>
        <v>85000</v>
      </c>
    </row>
    <row r="6" spans="1:8">
      <c r="A6">
        <v>1005</v>
      </c>
      <c r="B6" t="s">
        <v>29</v>
      </c>
      <c r="C6" t="s">
        <v>30</v>
      </c>
      <c r="D6" t="s">
        <v>22</v>
      </c>
      <c r="E6" t="s">
        <v>31</v>
      </c>
      <c r="F6" s="7">
        <v>1.0</v>
      </c>
      <c r="G6" s="8">
        <v>58000</v>
      </c>
      <c r="H6" s="8">
        <f>IF(A6="","",F6*G6)</f>
        <v>58000</v>
      </c>
    </row>
    <row r="7" spans="1:8">
      <c r="A7">
        <v>1006</v>
      </c>
      <c r="B7" t="s">
        <v>32</v>
      </c>
      <c r="C7" t="s">
        <v>33</v>
      </c>
      <c r="D7" t="s">
        <v>22</v>
      </c>
      <c r="E7" t="s">
        <v>34</v>
      </c>
      <c r="F7" s="7">
        <v>1.0</v>
      </c>
      <c r="G7" s="8">
        <v>64000</v>
      </c>
      <c r="H7" s="8">
        <f>IF(A7="","",F7*G7)</f>
        <v>64000</v>
      </c>
    </row>
    <row r="8" spans="1:8">
      <c r="A8">
        <v>1007</v>
      </c>
      <c r="B8" t="s">
        <v>35</v>
      </c>
      <c r="C8" t="s">
        <v>36</v>
      </c>
      <c r="D8" t="s">
        <v>37</v>
      </c>
      <c r="E8" t="s">
        <v>38</v>
      </c>
      <c r="F8" s="7">
        <v>0.5</v>
      </c>
      <c r="G8" s="8">
        <v>52000</v>
      </c>
      <c r="H8" s="8">
        <f>IF(A8="","",F8*G8)</f>
        <v>26000</v>
      </c>
    </row>
    <row r="9" spans="1:8">
      <c r="F9" s="7"/>
      <c r="G9" s="8"/>
      <c r="H9" s="8" t="str">
        <f>IF(A9="","",F9*G9)</f>
        <v/>
      </c>
    </row>
    <row r="10" spans="1:8">
      <c r="F10" s="7"/>
      <c r="G10" s="8"/>
      <c r="H10" s="8" t="str">
        <f>IF(A10="","",F10*G10)</f>
        <v/>
      </c>
    </row>
    <row r="11" spans="1:8">
      <c r="F11" s="7"/>
      <c r="G11" s="8"/>
      <c r="H11" s="8" t="str">
        <f>IF(A11="","",F11*G11)</f>
        <v/>
      </c>
    </row>
    <row r="12" spans="1:8">
      <c r="F12" s="7"/>
      <c r="G12" s="8"/>
      <c r="H12" s="8" t="str">
        <f>IF(A12="","",F12*G12)</f>
        <v/>
      </c>
    </row>
    <row r="13" spans="1:8">
      <c r="F13" s="7"/>
      <c r="G13" s="8"/>
      <c r="H13" s="8" t="str">
        <f>IF(A13="","",F13*G13)</f>
        <v/>
      </c>
    </row>
    <row r="14" spans="1:8">
      <c r="F14" s="7"/>
      <c r="G14" s="8"/>
      <c r="H14" s="8" t="str">
        <f>IF(A14="","",F14*G14)</f>
        <v/>
      </c>
    </row>
    <row r="15" spans="1:8">
      <c r="F15" s="7"/>
      <c r="G15" s="8"/>
      <c r="H15" s="8" t="str">
        <f>IF(A15="","",F15*G15)</f>
        <v/>
      </c>
    </row>
    <row r="16" spans="1:8">
      <c r="F16" s="7"/>
      <c r="G16" s="8"/>
      <c r="H16" s="8" t="str">
        <f>IF(A16="","",F16*G16)</f>
        <v/>
      </c>
    </row>
    <row r="17" spans="1:8">
      <c r="F17" s="7"/>
      <c r="G17" s="8"/>
      <c r="H17" s="8" t="str">
        <f>IF(A17="","",F17*G17)</f>
        <v/>
      </c>
    </row>
    <row r="18" spans="1:8">
      <c r="F18" s="7"/>
      <c r="G18" s="8"/>
      <c r="H18" s="8" t="str">
        <f>IF(A18="","",F18*G18)</f>
        <v/>
      </c>
    </row>
    <row r="19" spans="1:8">
      <c r="F19" s="7"/>
      <c r="G19" s="8"/>
      <c r="H19" s="8" t="str">
        <f>IF(A19="","",F19*G19)</f>
        <v/>
      </c>
    </row>
    <row r="20" spans="1:8">
      <c r="F20" s="7"/>
      <c r="G20" s="8"/>
      <c r="H20" s="8" t="str">
        <f>IF(A20="","",F20*G20)</f>
        <v/>
      </c>
    </row>
    <row r="21" spans="1:8">
      <c r="F21" s="7"/>
      <c r="G21" s="8"/>
      <c r="H21" s="8" t="str">
        <f>IF(A21="","",F21*G21)</f>
        <v/>
      </c>
    </row>
    <row r="22" spans="1:8">
      <c r="F22" s="7"/>
      <c r="G22" s="8"/>
      <c r="H22" s="8" t="str">
        <f>IF(A22="","",F22*G22)</f>
        <v/>
      </c>
    </row>
    <row r="23" spans="1:8">
      <c r="F23" s="7"/>
      <c r="G23" s="8"/>
      <c r="H23" s="8" t="str">
        <f>IF(A23="","",F23*G23)</f>
        <v/>
      </c>
    </row>
    <row r="24" spans="1:8">
      <c r="F24" s="7"/>
      <c r="G24" s="8"/>
      <c r="H24" s="8" t="str">
        <f>IF(A24="","",F24*G24)</f>
        <v/>
      </c>
    </row>
    <row r="25" spans="1:8">
      <c r="F25" s="7"/>
      <c r="G25" s="8"/>
      <c r="H25" s="8" t="str">
        <f>IF(A25="","",F25*G25)</f>
        <v/>
      </c>
    </row>
    <row r="26" spans="1:8">
      <c r="F26" s="7"/>
      <c r="G26" s="8"/>
      <c r="H26" s="8" t="str">
        <f>IF(A26="","",F26*G26)</f>
        <v/>
      </c>
    </row>
    <row r="27" spans="1:8">
      <c r="F27" s="7"/>
      <c r="G27" s="8"/>
      <c r="H27" s="8" t="str">
        <f>IF(A27="","",F27*G27)</f>
        <v/>
      </c>
    </row>
    <row r="28" spans="1:8">
      <c r="F28" s="7"/>
      <c r="G28" s="8"/>
      <c r="H28" s="8" t="str">
        <f>IF(A28="","",F28*G28)</f>
        <v/>
      </c>
    </row>
    <row r="29" spans="1:8">
      <c r="F29" s="7"/>
      <c r="G29" s="8"/>
      <c r="H29" s="8" t="str">
        <f>IF(A29="","",F29*G29)</f>
        <v/>
      </c>
    </row>
    <row r="30" spans="1:8">
      <c r="F30" s="7"/>
      <c r="G30" s="8"/>
      <c r="H30" s="8" t="str">
        <f>IF(A30="","",F30*G30)</f>
        <v/>
      </c>
    </row>
    <row r="31" spans="1:8">
      <c r="F31" s="7"/>
      <c r="G31" s="8"/>
      <c r="H31" s="8" t="str">
        <f>IF(A31="","",F31*G31)</f>
        <v/>
      </c>
    </row>
    <row r="32" spans="1:8">
      <c r="F32" s="7"/>
      <c r="G32" s="8"/>
      <c r="H32" s="8" t="str">
        <f>IF(A32="","",F32*G32)</f>
        <v/>
      </c>
    </row>
    <row r="33" spans="1:8">
      <c r="F33" s="7"/>
      <c r="G33" s="8"/>
      <c r="H33" s="8" t="str">
        <f>IF(A33="","",F33*G33)</f>
        <v/>
      </c>
    </row>
    <row r="34" spans="1:8">
      <c r="F34" s="7"/>
      <c r="G34" s="8"/>
      <c r="H34" s="8" t="str">
        <f>IF(A34="","",F34*G34)</f>
        <v/>
      </c>
    </row>
    <row r="35" spans="1:8">
      <c r="F35" s="7"/>
      <c r="G35" s="8"/>
      <c r="H35" s="8" t="str">
        <f>IF(A35="","",F35*G35)</f>
        <v/>
      </c>
    </row>
    <row r="36" spans="1:8">
      <c r="F36" s="7"/>
      <c r="G36" s="8"/>
      <c r="H36" s="8" t="str">
        <f>IF(A36="","",F36*G36)</f>
        <v/>
      </c>
    </row>
    <row r="37" spans="1:8">
      <c r="F37" s="7"/>
      <c r="G37" s="8"/>
      <c r="H37" s="8" t="str">
        <f>IF(A37="","",F37*G37)</f>
        <v/>
      </c>
    </row>
    <row r="38" spans="1:8">
      <c r="F38" s="7"/>
      <c r="G38" s="8"/>
      <c r="H38" s="8" t="str">
        <f>IF(A38="","",F38*G38)</f>
        <v/>
      </c>
    </row>
    <row r="39" spans="1:8">
      <c r="F39" s="7"/>
      <c r="G39" s="8"/>
      <c r="H39" s="8" t="str">
        <f>IF(A39="","",F39*G39)</f>
        <v/>
      </c>
    </row>
    <row r="40" spans="1:8">
      <c r="F40" s="7"/>
      <c r="G40" s="8"/>
      <c r="H40" s="8" t="str">
        <f>IF(A40="","",F40*G40)</f>
        <v/>
      </c>
    </row>
    <row r="41" spans="1:8">
      <c r="F41" s="7"/>
      <c r="G41" s="8"/>
      <c r="H41" s="8" t="str">
        <f>IF(A41="","",F41*G41)</f>
        <v/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pane ySplit="1" topLeftCell="A2" activePane="bottomLeft" state="frozen"/>
      <selection pane="bottomLeft" activeCell="E2" sqref="E2:E60"/>
    </sheetView>
  </sheetViews>
  <sheetFormatPr defaultRowHeight="14.4" outlineLevelRow="0" outlineLevelCol="0"/>
  <cols>
    <col min="1" max="1" width="13" customWidth="true" style="0"/>
    <col min="2" max="2" width="24" customWidth="true" style="0"/>
    <col min="3" max="3" width="13" customWidth="true" style="0"/>
    <col min="4" max="4" width="13" customWidth="true" style="0"/>
    <col min="5" max="5" width="20" customWidth="true" style="0"/>
    <col min="6" max="6" width="18" customWidth="true" style="0"/>
  </cols>
  <sheetData>
    <row r="1" spans="1:6">
      <c r="A1" s="6" t="s">
        <v>39</v>
      </c>
      <c r="B1" s="6" t="s">
        <v>40</v>
      </c>
      <c r="C1" s="6" t="s">
        <v>12</v>
      </c>
      <c r="D1" s="6" t="s">
        <v>41</v>
      </c>
      <c r="E1" s="6" t="s">
        <v>42</v>
      </c>
      <c r="F1" s="6" t="s">
        <v>15</v>
      </c>
    </row>
    <row r="2" spans="1:6">
      <c r="A2" t="s">
        <v>43</v>
      </c>
      <c r="B2" t="s">
        <v>44</v>
      </c>
      <c r="C2">
        <v>1001</v>
      </c>
      <c r="D2" s="7">
        <v>1.0</v>
      </c>
      <c r="E2" s="8">
        <v>121500</v>
      </c>
      <c r="F2" t="s">
        <v>22</v>
      </c>
    </row>
    <row r="3" spans="1:6">
      <c r="A3" t="s">
        <v>45</v>
      </c>
      <c r="B3" t="s">
        <v>46</v>
      </c>
      <c r="C3">
        <v>1002</v>
      </c>
      <c r="D3" s="7">
        <v>1.0</v>
      </c>
      <c r="E3" s="8">
        <v>70800</v>
      </c>
      <c r="F3" t="s">
        <v>22</v>
      </c>
    </row>
    <row r="4" spans="1:6">
      <c r="A4" t="s">
        <v>47</v>
      </c>
      <c r="B4" t="s">
        <v>48</v>
      </c>
      <c r="C4">
        <v>1003</v>
      </c>
      <c r="D4" s="7">
        <v>0.6</v>
      </c>
      <c r="E4" s="8">
        <v>38000</v>
      </c>
      <c r="F4" t="s">
        <v>22</v>
      </c>
    </row>
    <row r="5" spans="1:6">
      <c r="A5" t="s">
        <v>49</v>
      </c>
      <c r="B5" t="s">
        <v>50</v>
      </c>
      <c r="C5">
        <v>1003</v>
      </c>
      <c r="D5" s="7">
        <v>0.6</v>
      </c>
      <c r="E5" s="8">
        <v>37500</v>
      </c>
      <c r="F5" t="s">
        <v>22</v>
      </c>
    </row>
    <row r="6" spans="1:6">
      <c r="A6" t="s">
        <v>51</v>
      </c>
      <c r="B6" t="s">
        <v>52</v>
      </c>
      <c r="C6">
        <v>1004</v>
      </c>
      <c r="D6" s="7">
        <v>1.0</v>
      </c>
      <c r="E6" s="8">
        <v>84000</v>
      </c>
      <c r="F6" t="s">
        <v>22</v>
      </c>
    </row>
    <row r="7" spans="1:6">
      <c r="A7" t="s">
        <v>53</v>
      </c>
      <c r="B7" t="s">
        <v>54</v>
      </c>
      <c r="C7">
        <v>1005</v>
      </c>
      <c r="D7" s="7">
        <v>1.0</v>
      </c>
      <c r="E7" s="8">
        <v>57000</v>
      </c>
      <c r="F7" t="s">
        <v>22</v>
      </c>
    </row>
    <row r="8" spans="1:6">
      <c r="A8" t="s">
        <v>55</v>
      </c>
      <c r="B8" t="s">
        <v>56</v>
      </c>
      <c r="C8">
        <v>1007</v>
      </c>
      <c r="D8" s="7">
        <v>0.5</v>
      </c>
      <c r="E8" s="8">
        <v>26000</v>
      </c>
      <c r="F8" t="s">
        <v>37</v>
      </c>
    </row>
    <row r="9" spans="1:6">
      <c r="D9" s="7"/>
      <c r="E9" s="8"/>
    </row>
    <row r="10" spans="1:6">
      <c r="D10" s="7"/>
      <c r="E10" s="8"/>
    </row>
    <row r="11" spans="1:6">
      <c r="D11" s="7"/>
      <c r="E11" s="8"/>
    </row>
    <row r="12" spans="1:6">
      <c r="D12" s="7"/>
      <c r="E12" s="8"/>
    </row>
    <row r="13" spans="1:6">
      <c r="D13" s="7"/>
      <c r="E13" s="8"/>
    </row>
    <row r="14" spans="1:6">
      <c r="D14" s="7"/>
      <c r="E14" s="8"/>
    </row>
    <row r="15" spans="1:6">
      <c r="D15" s="7"/>
      <c r="E15" s="8"/>
    </row>
    <row r="16" spans="1:6">
      <c r="D16" s="7"/>
      <c r="E16" s="8"/>
    </row>
    <row r="17" spans="1:6">
      <c r="D17" s="7"/>
      <c r="E17" s="8"/>
    </row>
    <row r="18" spans="1:6">
      <c r="D18" s="7"/>
      <c r="E18" s="8"/>
    </row>
    <row r="19" spans="1:6">
      <c r="D19" s="7"/>
      <c r="E19" s="8"/>
    </row>
    <row r="20" spans="1:6">
      <c r="D20" s="7"/>
      <c r="E20" s="8"/>
    </row>
    <row r="21" spans="1:6">
      <c r="D21" s="7"/>
      <c r="E21" s="8"/>
    </row>
    <row r="22" spans="1:6">
      <c r="D22" s="7"/>
      <c r="E22" s="8"/>
    </row>
    <row r="23" spans="1:6">
      <c r="D23" s="7"/>
      <c r="E23" s="8"/>
    </row>
    <row r="24" spans="1:6">
      <c r="D24" s="7"/>
      <c r="E24" s="8"/>
    </row>
    <row r="25" spans="1:6">
      <c r="D25" s="7"/>
      <c r="E25" s="8"/>
    </row>
    <row r="26" spans="1:6">
      <c r="D26" s="7"/>
      <c r="E26" s="8"/>
    </row>
    <row r="27" spans="1:6">
      <c r="D27" s="7"/>
      <c r="E27" s="8"/>
    </row>
    <row r="28" spans="1:6">
      <c r="D28" s="7"/>
      <c r="E28" s="8"/>
    </row>
    <row r="29" spans="1:6">
      <c r="D29" s="7"/>
      <c r="E29" s="8"/>
    </row>
    <row r="30" spans="1:6">
      <c r="D30" s="7"/>
      <c r="E30" s="8"/>
    </row>
    <row r="31" spans="1:6">
      <c r="D31" s="7"/>
      <c r="E31" s="8"/>
    </row>
    <row r="32" spans="1:6">
      <c r="D32" s="7"/>
      <c r="E32" s="8"/>
    </row>
    <row r="33" spans="1:6">
      <c r="D33" s="7"/>
      <c r="E33" s="8"/>
    </row>
    <row r="34" spans="1:6">
      <c r="D34" s="7"/>
      <c r="E34" s="8"/>
    </row>
    <row r="35" spans="1:6">
      <c r="D35" s="7"/>
      <c r="E35" s="8"/>
    </row>
    <row r="36" spans="1:6">
      <c r="D36" s="7"/>
      <c r="E36" s="8"/>
    </row>
    <row r="37" spans="1:6">
      <c r="D37" s="7"/>
      <c r="E37" s="8"/>
    </row>
    <row r="38" spans="1:6">
      <c r="D38" s="7"/>
      <c r="E38" s="8"/>
    </row>
    <row r="39" spans="1:6">
      <c r="D39" s="7"/>
      <c r="E39" s="8"/>
    </row>
    <row r="40" spans="1:6">
      <c r="D40" s="7"/>
      <c r="E40" s="8"/>
    </row>
    <row r="41" spans="1:6">
      <c r="D41" s="7"/>
      <c r="E41" s="8"/>
    </row>
    <row r="42" spans="1:6">
      <c r="D42" s="7"/>
      <c r="E42" s="8"/>
    </row>
    <row r="43" spans="1:6">
      <c r="D43" s="7"/>
      <c r="E43" s="8"/>
    </row>
    <row r="44" spans="1:6">
      <c r="D44" s="7"/>
      <c r="E44" s="8"/>
    </row>
    <row r="45" spans="1:6">
      <c r="D45" s="7"/>
      <c r="E45" s="8"/>
    </row>
    <row r="46" spans="1:6">
      <c r="D46" s="7"/>
      <c r="E46" s="8"/>
    </row>
    <row r="47" spans="1:6">
      <c r="D47" s="7"/>
      <c r="E47" s="8"/>
    </row>
    <row r="48" spans="1:6">
      <c r="D48" s="7"/>
      <c r="E48" s="8"/>
    </row>
    <row r="49" spans="1:6">
      <c r="D49" s="7"/>
      <c r="E49" s="8"/>
    </row>
    <row r="50" spans="1:6">
      <c r="D50" s="7"/>
      <c r="E50" s="8"/>
    </row>
    <row r="51" spans="1:6">
      <c r="D51" s="7"/>
      <c r="E51" s="8"/>
    </row>
    <row r="52" spans="1:6">
      <c r="D52" s="7"/>
      <c r="E52" s="8"/>
    </row>
    <row r="53" spans="1:6">
      <c r="D53" s="7"/>
      <c r="E53" s="8"/>
    </row>
    <row r="54" spans="1:6">
      <c r="D54" s="7"/>
      <c r="E54" s="8"/>
    </row>
    <row r="55" spans="1:6">
      <c r="D55" s="7"/>
      <c r="E55" s="8"/>
    </row>
    <row r="56" spans="1:6">
      <c r="D56" s="7"/>
      <c r="E56" s="8"/>
    </row>
    <row r="57" spans="1:6">
      <c r="D57" s="7"/>
      <c r="E57" s="8"/>
    </row>
    <row r="58" spans="1:6">
      <c r="D58" s="7"/>
      <c r="E58" s="8"/>
    </row>
    <row r="59" spans="1:6">
      <c r="D59" s="7"/>
      <c r="E59" s="8"/>
    </row>
    <row r="60" spans="1:6">
      <c r="D60" s="7"/>
      <c r="E6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0" workbookViewId="0" showGridLines="true" showRowColHeaders="1">
      <pane ySplit="1" topLeftCell="A2" activePane="bottomLeft" state="frozen"/>
      <selection pane="bottomLeft" activeCell="I2" sqref="I2:I42"/>
    </sheetView>
  </sheetViews>
  <sheetFormatPr defaultRowHeight="14.4" outlineLevelRow="0" outlineLevelCol="0"/>
  <cols>
    <col min="1" max="1" width="11" customWidth="true" style="0"/>
    <col min="2" max="2" width="24" customWidth="true" style="0"/>
    <col min="3" max="3" width="13" customWidth="true" style="0"/>
    <col min="4" max="4" width="11" customWidth="true" style="0"/>
    <col min="5" max="5" width="12" customWidth="true" style="0"/>
    <col min="6" max="6" width="15" customWidth="true" style="0"/>
    <col min="7" max="7" width="14" customWidth="true" style="0"/>
    <col min="8" max="8" width="16" customWidth="true" style="0"/>
    <col min="9" max="9" width="15" customWidth="true" style="0"/>
    <col min="10" max="10" width="14" customWidth="true" style="0"/>
  </cols>
  <sheetData>
    <row r="1" spans="1:10">
      <c r="A1" s="6" t="s">
        <v>12</v>
      </c>
      <c r="B1" s="6" t="s">
        <v>13</v>
      </c>
      <c r="C1" s="6" t="s">
        <v>17</v>
      </c>
      <c r="D1" s="6" t="s">
        <v>41</v>
      </c>
      <c r="E1" s="6" t="s">
        <v>57</v>
      </c>
      <c r="F1" s="6" t="s">
        <v>58</v>
      </c>
      <c r="G1" s="6" t="s">
        <v>59</v>
      </c>
      <c r="H1" s="6" t="s">
        <v>60</v>
      </c>
      <c r="I1" s="6" t="s">
        <v>61</v>
      </c>
      <c r="J1" s="6" t="s">
        <v>62</v>
      </c>
    </row>
    <row r="2" spans="1:10">
      <c r="A2">
        <f>IF(Positions!A2="","",Positions!A2)</f>
        <v>1001</v>
      </c>
      <c r="B2" t="str">
        <f>IF(A2="","",Positions!B2)</f>
        <v>Plant Manager</v>
      </c>
      <c r="C2" s="7">
        <f>IF(A2="","",Positions!F2)</f>
        <v>1</v>
      </c>
      <c r="D2" s="7">
        <f>IF(A2="","",SUMIF(Incumbents!$C:$C,A2,Incumbents!$D:$D))</f>
        <v>1</v>
      </c>
      <c r="E2" s="7">
        <f>IF(A2="","",D2-C2)</f>
        <v>0</v>
      </c>
      <c r="F2" s="8">
        <f>IF(A2="","",Positions!H2)</f>
        <v>120000</v>
      </c>
      <c r="G2" s="8">
        <f>IF(A2="","",SUMIF(Incumbents!$C:$C,A2,Incumbents!$E:$E))</f>
        <v>121500</v>
      </c>
      <c r="H2" s="8">
        <f>IF(A2="","",G2-F2)</f>
        <v>1500</v>
      </c>
      <c r="I2" s="12">
        <f>IF(OR(A2="",F2=0),"",H2/F2)</f>
        <v>0.0125</v>
      </c>
      <c r="J2" t="str">
        <f>IF(A2="","",IF(D2=0,"VACANT",IF(D2&lt;C2,"Under-filled",IF(D2=C2,"Filled","OVERFILLED"))))</f>
        <v>Filled</v>
      </c>
    </row>
    <row r="3" spans="1:10">
      <c r="A3">
        <f>IF(Positions!A3="","",Positions!A3)</f>
        <v>1002</v>
      </c>
      <c r="B3" t="str">
        <f>IF(A3="","",Positions!B3)</f>
        <v>Production Supervisor</v>
      </c>
      <c r="C3" s="7">
        <f>IF(A3="","",Positions!F3)</f>
        <v>1</v>
      </c>
      <c r="D3" s="7">
        <f>IF(A3="","",SUMIF(Incumbents!$C:$C,A3,Incumbents!$D:$D))</f>
        <v>1</v>
      </c>
      <c r="E3" s="7">
        <f>IF(A3="","",D3-C3)</f>
        <v>0</v>
      </c>
      <c r="F3" s="8">
        <f>IF(A3="","",Positions!H3)</f>
        <v>72000</v>
      </c>
      <c r="G3" s="8">
        <f>IF(A3="","",SUMIF(Incumbents!$C:$C,A3,Incumbents!$E:$E))</f>
        <v>70800</v>
      </c>
      <c r="H3" s="8">
        <f>IF(A3="","",G3-F3)</f>
        <v>-1200</v>
      </c>
      <c r="I3" s="12">
        <f>IF(OR(A3="",F3=0),"",H3/F3)</f>
        <v>-0.016666666666667</v>
      </c>
      <c r="J3" t="str">
        <f>IF(A3="","",IF(D3=0,"VACANT",IF(D3&lt;C3,"Under-filled",IF(D3=C3,"Filled","OVERFILLED"))))</f>
        <v>Filled</v>
      </c>
    </row>
    <row r="4" spans="1:10">
      <c r="A4">
        <f>IF(Positions!A4="","",Positions!A4)</f>
        <v>1003</v>
      </c>
      <c r="B4" t="str">
        <f>IF(A4="","",Positions!B4)</f>
        <v>Lead Production Tech</v>
      </c>
      <c r="C4" s="7">
        <f>IF(A4="","",Positions!F4)</f>
        <v>1</v>
      </c>
      <c r="D4" s="7">
        <f>IF(A4="","",SUMIF(Incumbents!$C:$C,A4,Incumbents!$D:$D))</f>
        <v>1.2</v>
      </c>
      <c r="E4" s="7">
        <f>IF(A4="","",D4-C4)</f>
        <v>0.2</v>
      </c>
      <c r="F4" s="8">
        <f>IF(A4="","",Positions!H4)</f>
        <v>61000</v>
      </c>
      <c r="G4" s="8">
        <f>IF(A4="","",SUMIF(Incumbents!$C:$C,A4,Incumbents!$E:$E))</f>
        <v>75500</v>
      </c>
      <c r="H4" s="8">
        <f>IF(A4="","",G4-F4)</f>
        <v>14500</v>
      </c>
      <c r="I4" s="12">
        <f>IF(OR(A4="",F4=0),"",H4/F4)</f>
        <v>0.23770491803279</v>
      </c>
      <c r="J4" t="str">
        <f>IF(A4="","",IF(D4=0,"VACANT",IF(D4&lt;C4,"Under-filled",IF(D4=C4,"Filled","OVERFILLED"))))</f>
        <v>OVERFILLED</v>
      </c>
    </row>
    <row r="5" spans="1:10">
      <c r="A5">
        <f>IF(Positions!A5="","",Positions!A5)</f>
        <v>1004</v>
      </c>
      <c r="B5" t="str">
        <f>IF(A5="","",Positions!B5)</f>
        <v>Maintenance Manager</v>
      </c>
      <c r="C5" s="7">
        <f>IF(A5="","",Positions!F5)</f>
        <v>1</v>
      </c>
      <c r="D5" s="7">
        <f>IF(A5="","",SUMIF(Incumbents!$C:$C,A5,Incumbents!$D:$D))</f>
        <v>1</v>
      </c>
      <c r="E5" s="7">
        <f>IF(A5="","",D5-C5)</f>
        <v>0</v>
      </c>
      <c r="F5" s="8">
        <f>IF(A5="","",Positions!H5)</f>
        <v>85000</v>
      </c>
      <c r="G5" s="8">
        <f>IF(A5="","",SUMIF(Incumbents!$C:$C,A5,Incumbents!$E:$E))</f>
        <v>84000</v>
      </c>
      <c r="H5" s="8">
        <f>IF(A5="","",G5-F5)</f>
        <v>-1000</v>
      </c>
      <c r="I5" s="12">
        <f>IF(OR(A5="",F5=0),"",H5/F5)</f>
        <v>-0.011764705882353</v>
      </c>
      <c r="J5" t="str">
        <f>IF(A5="","",IF(D5=0,"VACANT",IF(D5&lt;C5,"Under-filled",IF(D5=C5,"Filled","OVERFILLED"))))</f>
        <v>Filled</v>
      </c>
    </row>
    <row r="6" spans="1:10">
      <c r="A6">
        <f>IF(Positions!A6="","",Positions!A6)</f>
        <v>1005</v>
      </c>
      <c r="B6" t="str">
        <f>IF(A6="","",Positions!B6)</f>
        <v>HR Generalist</v>
      </c>
      <c r="C6" s="7">
        <f>IF(A6="","",Positions!F6)</f>
        <v>1</v>
      </c>
      <c r="D6" s="7">
        <f>IF(A6="","",SUMIF(Incumbents!$C:$C,A6,Incumbents!$D:$D))</f>
        <v>1</v>
      </c>
      <c r="E6" s="7">
        <f>IF(A6="","",D6-C6)</f>
        <v>0</v>
      </c>
      <c r="F6" s="8">
        <f>IF(A6="","",Positions!H6)</f>
        <v>58000</v>
      </c>
      <c r="G6" s="8">
        <f>IF(A6="","",SUMIF(Incumbents!$C:$C,A6,Incumbents!$E:$E))</f>
        <v>57000</v>
      </c>
      <c r="H6" s="8">
        <f>IF(A6="","",G6-F6)</f>
        <v>-1000</v>
      </c>
      <c r="I6" s="12">
        <f>IF(OR(A6="",F6=0),"",H6/F6)</f>
        <v>-0.017241379310345</v>
      </c>
      <c r="J6" t="str">
        <f>IF(A6="","",IF(D6=0,"VACANT",IF(D6&lt;C6,"Under-filled",IF(D6=C6,"Filled","OVERFILLED"))))</f>
        <v>Filled</v>
      </c>
    </row>
    <row r="7" spans="1:10">
      <c r="A7">
        <f>IF(Positions!A7="","",Positions!A7)</f>
        <v>1006</v>
      </c>
      <c r="B7" t="str">
        <f>IF(A7="","",Positions!B7)</f>
        <v>Staff Accountant</v>
      </c>
      <c r="C7" s="7">
        <f>IF(A7="","",Positions!F7)</f>
        <v>1</v>
      </c>
      <c r="D7" s="7">
        <f>IF(A7="","",SUMIF(Incumbents!$C:$C,A7,Incumbents!$D:$D))</f>
        <v>0</v>
      </c>
      <c r="E7" s="7">
        <f>IF(A7="","",D7-C7)</f>
        <v>-1</v>
      </c>
      <c r="F7" s="8">
        <f>IF(A7="","",Positions!H7)</f>
        <v>64000</v>
      </c>
      <c r="G7" s="8">
        <f>IF(A7="","",SUMIF(Incumbents!$C:$C,A7,Incumbents!$E:$E))</f>
        <v>0</v>
      </c>
      <c r="H7" s="8">
        <f>IF(A7="","",G7-F7)</f>
        <v>-64000</v>
      </c>
      <c r="I7" s="12">
        <f>IF(OR(A7="",F7=0),"",H7/F7)</f>
        <v>-1</v>
      </c>
      <c r="J7" t="str">
        <f>IF(A7="","",IF(D7=0,"VACANT",IF(D7&lt;C7,"Under-filled",IF(D7=C7,"Filled","OVERFILLED"))))</f>
        <v>VACANT</v>
      </c>
    </row>
    <row r="8" spans="1:10">
      <c r="A8">
        <f>IF(Positions!A8="","",Positions!A8)</f>
        <v>1007</v>
      </c>
      <c r="B8" t="str">
        <f>IF(A8="","",Positions!B8)</f>
        <v>Grant Program Coordinator</v>
      </c>
      <c r="C8" s="7">
        <f>IF(A8="","",Positions!F8)</f>
        <v>0.5</v>
      </c>
      <c r="D8" s="7">
        <f>IF(A8="","",SUMIF(Incumbents!$C:$C,A8,Incumbents!$D:$D))</f>
        <v>0.5</v>
      </c>
      <c r="E8" s="7">
        <f>IF(A8="","",D8-C8)</f>
        <v>0</v>
      </c>
      <c r="F8" s="8">
        <f>IF(A8="","",Positions!H8)</f>
        <v>26000</v>
      </c>
      <c r="G8" s="8">
        <f>IF(A8="","",SUMIF(Incumbents!$C:$C,A8,Incumbents!$E:$E))</f>
        <v>26000</v>
      </c>
      <c r="H8" s="8">
        <f>IF(A8="","",G8-F8)</f>
        <v>0</v>
      </c>
      <c r="I8" s="12">
        <f>IF(OR(A8="",F8=0),"",H8/F8)</f>
        <v>0</v>
      </c>
      <c r="J8" t="str">
        <f>IF(A8="","",IF(D8=0,"VACANT",IF(D8&lt;C8,"Under-filled",IF(D8=C8,"Filled","OVERFILLED"))))</f>
        <v>Filled</v>
      </c>
    </row>
    <row r="9" spans="1:10">
      <c r="A9" t="str">
        <f>IF(Positions!A9="","",Positions!A9)</f>
        <v/>
      </c>
      <c r="B9" t="str">
        <f>IF(A9="","",Positions!B9)</f>
        <v/>
      </c>
      <c r="C9" s="7" t="str">
        <f>IF(A9="","",Positions!F9)</f>
        <v/>
      </c>
      <c r="D9" s="7" t="str">
        <f>IF(A9="","",SUMIF(Incumbents!$C:$C,A9,Incumbents!$D:$D))</f>
        <v/>
      </c>
      <c r="E9" s="7" t="str">
        <f>IF(A9="","",D9-C9)</f>
        <v/>
      </c>
      <c r="F9" s="8" t="str">
        <f>IF(A9="","",Positions!H9)</f>
        <v/>
      </c>
      <c r="G9" s="8" t="str">
        <f>IF(A9="","",SUMIF(Incumbents!$C:$C,A9,Incumbents!$E:$E))</f>
        <v/>
      </c>
      <c r="H9" s="8" t="str">
        <f>IF(A9="","",G9-F9)</f>
        <v/>
      </c>
      <c r="I9" s="12" t="str">
        <f>IF(OR(A9="",F9=0),"",H9/F9)</f>
        <v/>
      </c>
      <c r="J9" t="str">
        <f>IF(A9="","",IF(D9=0,"VACANT",IF(D9&lt;C9,"Under-filled",IF(D9=C9,"Filled","OVERFILLED"))))</f>
        <v/>
      </c>
    </row>
    <row r="10" spans="1:10">
      <c r="A10" t="str">
        <f>IF(Positions!A10="","",Positions!A10)</f>
        <v/>
      </c>
      <c r="B10" t="str">
        <f>IF(A10="","",Positions!B10)</f>
        <v/>
      </c>
      <c r="C10" s="7" t="str">
        <f>IF(A10="","",Positions!F10)</f>
        <v/>
      </c>
      <c r="D10" s="7" t="str">
        <f>IF(A10="","",SUMIF(Incumbents!$C:$C,A10,Incumbents!$D:$D))</f>
        <v/>
      </c>
      <c r="E10" s="7" t="str">
        <f>IF(A10="","",D10-C10)</f>
        <v/>
      </c>
      <c r="F10" s="8" t="str">
        <f>IF(A10="","",Positions!H10)</f>
        <v/>
      </c>
      <c r="G10" s="8" t="str">
        <f>IF(A10="","",SUMIF(Incumbents!$C:$C,A10,Incumbents!$E:$E))</f>
        <v/>
      </c>
      <c r="H10" s="8" t="str">
        <f>IF(A10="","",G10-F10)</f>
        <v/>
      </c>
      <c r="I10" s="12" t="str">
        <f>IF(OR(A10="",F10=0),"",H10/F10)</f>
        <v/>
      </c>
      <c r="J10" t="str">
        <f>IF(A10="","",IF(D10=0,"VACANT",IF(D10&lt;C10,"Under-filled",IF(D10=C10,"Filled","OVERFILLED"))))</f>
        <v/>
      </c>
    </row>
    <row r="11" spans="1:10">
      <c r="A11" t="str">
        <f>IF(Positions!A11="","",Positions!A11)</f>
        <v/>
      </c>
      <c r="B11" t="str">
        <f>IF(A11="","",Positions!B11)</f>
        <v/>
      </c>
      <c r="C11" s="7" t="str">
        <f>IF(A11="","",Positions!F11)</f>
        <v/>
      </c>
      <c r="D11" s="7" t="str">
        <f>IF(A11="","",SUMIF(Incumbents!$C:$C,A11,Incumbents!$D:$D))</f>
        <v/>
      </c>
      <c r="E11" s="7" t="str">
        <f>IF(A11="","",D11-C11)</f>
        <v/>
      </c>
      <c r="F11" s="8" t="str">
        <f>IF(A11="","",Positions!H11)</f>
        <v/>
      </c>
      <c r="G11" s="8" t="str">
        <f>IF(A11="","",SUMIF(Incumbents!$C:$C,A11,Incumbents!$E:$E))</f>
        <v/>
      </c>
      <c r="H11" s="8" t="str">
        <f>IF(A11="","",G11-F11)</f>
        <v/>
      </c>
      <c r="I11" s="12" t="str">
        <f>IF(OR(A11="",F11=0),"",H11/F11)</f>
        <v/>
      </c>
      <c r="J11" t="str">
        <f>IF(A11="","",IF(D11=0,"VACANT",IF(D11&lt;C11,"Under-filled",IF(D11=C11,"Filled","OVERFILLED"))))</f>
        <v/>
      </c>
    </row>
    <row r="12" spans="1:10">
      <c r="A12" t="str">
        <f>IF(Positions!A12="","",Positions!A12)</f>
        <v/>
      </c>
      <c r="B12" t="str">
        <f>IF(A12="","",Positions!B12)</f>
        <v/>
      </c>
      <c r="C12" s="7" t="str">
        <f>IF(A12="","",Positions!F12)</f>
        <v/>
      </c>
      <c r="D12" s="7" t="str">
        <f>IF(A12="","",SUMIF(Incumbents!$C:$C,A12,Incumbents!$D:$D))</f>
        <v/>
      </c>
      <c r="E12" s="7" t="str">
        <f>IF(A12="","",D12-C12)</f>
        <v/>
      </c>
      <c r="F12" s="8" t="str">
        <f>IF(A12="","",Positions!H12)</f>
        <v/>
      </c>
      <c r="G12" s="8" t="str">
        <f>IF(A12="","",SUMIF(Incumbents!$C:$C,A12,Incumbents!$E:$E))</f>
        <v/>
      </c>
      <c r="H12" s="8" t="str">
        <f>IF(A12="","",G12-F12)</f>
        <v/>
      </c>
      <c r="I12" s="12" t="str">
        <f>IF(OR(A12="",F12=0),"",H12/F12)</f>
        <v/>
      </c>
      <c r="J12" t="str">
        <f>IF(A12="","",IF(D12=0,"VACANT",IF(D12&lt;C12,"Under-filled",IF(D12=C12,"Filled","OVERFILLED"))))</f>
        <v/>
      </c>
    </row>
    <row r="13" spans="1:10">
      <c r="A13" t="str">
        <f>IF(Positions!A13="","",Positions!A13)</f>
        <v/>
      </c>
      <c r="B13" t="str">
        <f>IF(A13="","",Positions!B13)</f>
        <v/>
      </c>
      <c r="C13" s="7" t="str">
        <f>IF(A13="","",Positions!F13)</f>
        <v/>
      </c>
      <c r="D13" s="7" t="str">
        <f>IF(A13="","",SUMIF(Incumbents!$C:$C,A13,Incumbents!$D:$D))</f>
        <v/>
      </c>
      <c r="E13" s="7" t="str">
        <f>IF(A13="","",D13-C13)</f>
        <v/>
      </c>
      <c r="F13" s="8" t="str">
        <f>IF(A13="","",Positions!H13)</f>
        <v/>
      </c>
      <c r="G13" s="8" t="str">
        <f>IF(A13="","",SUMIF(Incumbents!$C:$C,A13,Incumbents!$E:$E))</f>
        <v/>
      </c>
      <c r="H13" s="8" t="str">
        <f>IF(A13="","",G13-F13)</f>
        <v/>
      </c>
      <c r="I13" s="12" t="str">
        <f>IF(OR(A13="",F13=0),"",H13/F13)</f>
        <v/>
      </c>
      <c r="J13" t="str">
        <f>IF(A13="","",IF(D13=0,"VACANT",IF(D13&lt;C13,"Under-filled",IF(D13=C13,"Filled","OVERFILLED"))))</f>
        <v/>
      </c>
    </row>
    <row r="14" spans="1:10">
      <c r="A14" t="str">
        <f>IF(Positions!A14="","",Positions!A14)</f>
        <v/>
      </c>
      <c r="B14" t="str">
        <f>IF(A14="","",Positions!B14)</f>
        <v/>
      </c>
      <c r="C14" s="7" t="str">
        <f>IF(A14="","",Positions!F14)</f>
        <v/>
      </c>
      <c r="D14" s="7" t="str">
        <f>IF(A14="","",SUMIF(Incumbents!$C:$C,A14,Incumbents!$D:$D))</f>
        <v/>
      </c>
      <c r="E14" s="7" t="str">
        <f>IF(A14="","",D14-C14)</f>
        <v/>
      </c>
      <c r="F14" s="8" t="str">
        <f>IF(A14="","",Positions!H14)</f>
        <v/>
      </c>
      <c r="G14" s="8" t="str">
        <f>IF(A14="","",SUMIF(Incumbents!$C:$C,A14,Incumbents!$E:$E))</f>
        <v/>
      </c>
      <c r="H14" s="8" t="str">
        <f>IF(A14="","",G14-F14)</f>
        <v/>
      </c>
      <c r="I14" s="12" t="str">
        <f>IF(OR(A14="",F14=0),"",H14/F14)</f>
        <v/>
      </c>
      <c r="J14" t="str">
        <f>IF(A14="","",IF(D14=0,"VACANT",IF(D14&lt;C14,"Under-filled",IF(D14=C14,"Filled","OVERFILLED"))))</f>
        <v/>
      </c>
    </row>
    <row r="15" spans="1:10">
      <c r="A15" t="str">
        <f>IF(Positions!A15="","",Positions!A15)</f>
        <v/>
      </c>
      <c r="B15" t="str">
        <f>IF(A15="","",Positions!B15)</f>
        <v/>
      </c>
      <c r="C15" s="7" t="str">
        <f>IF(A15="","",Positions!F15)</f>
        <v/>
      </c>
      <c r="D15" s="7" t="str">
        <f>IF(A15="","",SUMIF(Incumbents!$C:$C,A15,Incumbents!$D:$D))</f>
        <v/>
      </c>
      <c r="E15" s="7" t="str">
        <f>IF(A15="","",D15-C15)</f>
        <v/>
      </c>
      <c r="F15" s="8" t="str">
        <f>IF(A15="","",Positions!H15)</f>
        <v/>
      </c>
      <c r="G15" s="8" t="str">
        <f>IF(A15="","",SUMIF(Incumbents!$C:$C,A15,Incumbents!$E:$E))</f>
        <v/>
      </c>
      <c r="H15" s="8" t="str">
        <f>IF(A15="","",G15-F15)</f>
        <v/>
      </c>
      <c r="I15" s="12" t="str">
        <f>IF(OR(A15="",F15=0),"",H15/F15)</f>
        <v/>
      </c>
      <c r="J15" t="str">
        <f>IF(A15="","",IF(D15=0,"VACANT",IF(D15&lt;C15,"Under-filled",IF(D15=C15,"Filled","OVERFILLED"))))</f>
        <v/>
      </c>
    </row>
    <row r="16" spans="1:10">
      <c r="A16" t="str">
        <f>IF(Positions!A16="","",Positions!A16)</f>
        <v/>
      </c>
      <c r="B16" t="str">
        <f>IF(A16="","",Positions!B16)</f>
        <v/>
      </c>
      <c r="C16" s="7" t="str">
        <f>IF(A16="","",Positions!F16)</f>
        <v/>
      </c>
      <c r="D16" s="7" t="str">
        <f>IF(A16="","",SUMIF(Incumbents!$C:$C,A16,Incumbents!$D:$D))</f>
        <v/>
      </c>
      <c r="E16" s="7" t="str">
        <f>IF(A16="","",D16-C16)</f>
        <v/>
      </c>
      <c r="F16" s="8" t="str">
        <f>IF(A16="","",Positions!H16)</f>
        <v/>
      </c>
      <c r="G16" s="8" t="str">
        <f>IF(A16="","",SUMIF(Incumbents!$C:$C,A16,Incumbents!$E:$E))</f>
        <v/>
      </c>
      <c r="H16" s="8" t="str">
        <f>IF(A16="","",G16-F16)</f>
        <v/>
      </c>
      <c r="I16" s="12" t="str">
        <f>IF(OR(A16="",F16=0),"",H16/F16)</f>
        <v/>
      </c>
      <c r="J16" t="str">
        <f>IF(A16="","",IF(D16=0,"VACANT",IF(D16&lt;C16,"Under-filled",IF(D16=C16,"Filled","OVERFILLED"))))</f>
        <v/>
      </c>
    </row>
    <row r="17" spans="1:10">
      <c r="A17" t="str">
        <f>IF(Positions!A17="","",Positions!A17)</f>
        <v/>
      </c>
      <c r="B17" t="str">
        <f>IF(A17="","",Positions!B17)</f>
        <v/>
      </c>
      <c r="C17" s="7" t="str">
        <f>IF(A17="","",Positions!F17)</f>
        <v/>
      </c>
      <c r="D17" s="7" t="str">
        <f>IF(A17="","",SUMIF(Incumbents!$C:$C,A17,Incumbents!$D:$D))</f>
        <v/>
      </c>
      <c r="E17" s="7" t="str">
        <f>IF(A17="","",D17-C17)</f>
        <v/>
      </c>
      <c r="F17" s="8" t="str">
        <f>IF(A17="","",Positions!H17)</f>
        <v/>
      </c>
      <c r="G17" s="8" t="str">
        <f>IF(A17="","",SUMIF(Incumbents!$C:$C,A17,Incumbents!$E:$E))</f>
        <v/>
      </c>
      <c r="H17" s="8" t="str">
        <f>IF(A17="","",G17-F17)</f>
        <v/>
      </c>
      <c r="I17" s="12" t="str">
        <f>IF(OR(A17="",F17=0),"",H17/F17)</f>
        <v/>
      </c>
      <c r="J17" t="str">
        <f>IF(A17="","",IF(D17=0,"VACANT",IF(D17&lt;C17,"Under-filled",IF(D17=C17,"Filled","OVERFILLED"))))</f>
        <v/>
      </c>
    </row>
    <row r="18" spans="1:10">
      <c r="A18" t="str">
        <f>IF(Positions!A18="","",Positions!A18)</f>
        <v/>
      </c>
      <c r="B18" t="str">
        <f>IF(A18="","",Positions!B18)</f>
        <v/>
      </c>
      <c r="C18" s="7" t="str">
        <f>IF(A18="","",Positions!F18)</f>
        <v/>
      </c>
      <c r="D18" s="7" t="str">
        <f>IF(A18="","",SUMIF(Incumbents!$C:$C,A18,Incumbents!$D:$D))</f>
        <v/>
      </c>
      <c r="E18" s="7" t="str">
        <f>IF(A18="","",D18-C18)</f>
        <v/>
      </c>
      <c r="F18" s="8" t="str">
        <f>IF(A18="","",Positions!H18)</f>
        <v/>
      </c>
      <c r="G18" s="8" t="str">
        <f>IF(A18="","",SUMIF(Incumbents!$C:$C,A18,Incumbents!$E:$E))</f>
        <v/>
      </c>
      <c r="H18" s="8" t="str">
        <f>IF(A18="","",G18-F18)</f>
        <v/>
      </c>
      <c r="I18" s="12" t="str">
        <f>IF(OR(A18="",F18=0),"",H18/F18)</f>
        <v/>
      </c>
      <c r="J18" t="str">
        <f>IF(A18="","",IF(D18=0,"VACANT",IF(D18&lt;C18,"Under-filled",IF(D18=C18,"Filled","OVERFILLED"))))</f>
        <v/>
      </c>
    </row>
    <row r="19" spans="1:10">
      <c r="A19" t="str">
        <f>IF(Positions!A19="","",Positions!A19)</f>
        <v/>
      </c>
      <c r="B19" t="str">
        <f>IF(A19="","",Positions!B19)</f>
        <v/>
      </c>
      <c r="C19" s="7" t="str">
        <f>IF(A19="","",Positions!F19)</f>
        <v/>
      </c>
      <c r="D19" s="7" t="str">
        <f>IF(A19="","",SUMIF(Incumbents!$C:$C,A19,Incumbents!$D:$D))</f>
        <v/>
      </c>
      <c r="E19" s="7" t="str">
        <f>IF(A19="","",D19-C19)</f>
        <v/>
      </c>
      <c r="F19" s="8" t="str">
        <f>IF(A19="","",Positions!H19)</f>
        <v/>
      </c>
      <c r="G19" s="8" t="str">
        <f>IF(A19="","",SUMIF(Incumbents!$C:$C,A19,Incumbents!$E:$E))</f>
        <v/>
      </c>
      <c r="H19" s="8" t="str">
        <f>IF(A19="","",G19-F19)</f>
        <v/>
      </c>
      <c r="I19" s="12" t="str">
        <f>IF(OR(A19="",F19=0),"",H19/F19)</f>
        <v/>
      </c>
      <c r="J19" t="str">
        <f>IF(A19="","",IF(D19=0,"VACANT",IF(D19&lt;C19,"Under-filled",IF(D19=C19,"Filled","OVERFILLED"))))</f>
        <v/>
      </c>
    </row>
    <row r="20" spans="1:10">
      <c r="A20" t="str">
        <f>IF(Positions!A20="","",Positions!A20)</f>
        <v/>
      </c>
      <c r="B20" t="str">
        <f>IF(A20="","",Positions!B20)</f>
        <v/>
      </c>
      <c r="C20" s="7" t="str">
        <f>IF(A20="","",Positions!F20)</f>
        <v/>
      </c>
      <c r="D20" s="7" t="str">
        <f>IF(A20="","",SUMIF(Incumbents!$C:$C,A20,Incumbents!$D:$D))</f>
        <v/>
      </c>
      <c r="E20" s="7" t="str">
        <f>IF(A20="","",D20-C20)</f>
        <v/>
      </c>
      <c r="F20" s="8" t="str">
        <f>IF(A20="","",Positions!H20)</f>
        <v/>
      </c>
      <c r="G20" s="8" t="str">
        <f>IF(A20="","",SUMIF(Incumbents!$C:$C,A20,Incumbents!$E:$E))</f>
        <v/>
      </c>
      <c r="H20" s="8" t="str">
        <f>IF(A20="","",G20-F20)</f>
        <v/>
      </c>
      <c r="I20" s="12" t="str">
        <f>IF(OR(A20="",F20=0),"",H20/F20)</f>
        <v/>
      </c>
      <c r="J20" t="str">
        <f>IF(A20="","",IF(D20=0,"VACANT",IF(D20&lt;C20,"Under-filled",IF(D20=C20,"Filled","OVERFILLED"))))</f>
        <v/>
      </c>
    </row>
    <row r="21" spans="1:10">
      <c r="A21" t="str">
        <f>IF(Positions!A21="","",Positions!A21)</f>
        <v/>
      </c>
      <c r="B21" t="str">
        <f>IF(A21="","",Positions!B21)</f>
        <v/>
      </c>
      <c r="C21" s="7" t="str">
        <f>IF(A21="","",Positions!F21)</f>
        <v/>
      </c>
      <c r="D21" s="7" t="str">
        <f>IF(A21="","",SUMIF(Incumbents!$C:$C,A21,Incumbents!$D:$D))</f>
        <v/>
      </c>
      <c r="E21" s="7" t="str">
        <f>IF(A21="","",D21-C21)</f>
        <v/>
      </c>
      <c r="F21" s="8" t="str">
        <f>IF(A21="","",Positions!H21)</f>
        <v/>
      </c>
      <c r="G21" s="8" t="str">
        <f>IF(A21="","",SUMIF(Incumbents!$C:$C,A21,Incumbents!$E:$E))</f>
        <v/>
      </c>
      <c r="H21" s="8" t="str">
        <f>IF(A21="","",G21-F21)</f>
        <v/>
      </c>
      <c r="I21" s="12" t="str">
        <f>IF(OR(A21="",F21=0),"",H21/F21)</f>
        <v/>
      </c>
      <c r="J21" t="str">
        <f>IF(A21="","",IF(D21=0,"VACANT",IF(D21&lt;C21,"Under-filled",IF(D21=C21,"Filled","OVERFILLED"))))</f>
        <v/>
      </c>
    </row>
    <row r="22" spans="1:10">
      <c r="A22" t="str">
        <f>IF(Positions!A22="","",Positions!A22)</f>
        <v/>
      </c>
      <c r="B22" t="str">
        <f>IF(A22="","",Positions!B22)</f>
        <v/>
      </c>
      <c r="C22" s="7" t="str">
        <f>IF(A22="","",Positions!F22)</f>
        <v/>
      </c>
      <c r="D22" s="7" t="str">
        <f>IF(A22="","",SUMIF(Incumbents!$C:$C,A22,Incumbents!$D:$D))</f>
        <v/>
      </c>
      <c r="E22" s="7" t="str">
        <f>IF(A22="","",D22-C22)</f>
        <v/>
      </c>
      <c r="F22" s="8" t="str">
        <f>IF(A22="","",Positions!H22)</f>
        <v/>
      </c>
      <c r="G22" s="8" t="str">
        <f>IF(A22="","",SUMIF(Incumbents!$C:$C,A22,Incumbents!$E:$E))</f>
        <v/>
      </c>
      <c r="H22" s="8" t="str">
        <f>IF(A22="","",G22-F22)</f>
        <v/>
      </c>
      <c r="I22" s="12" t="str">
        <f>IF(OR(A22="",F22=0),"",H22/F22)</f>
        <v/>
      </c>
      <c r="J22" t="str">
        <f>IF(A22="","",IF(D22=0,"VACANT",IF(D22&lt;C22,"Under-filled",IF(D22=C22,"Filled","OVERFILLED"))))</f>
        <v/>
      </c>
    </row>
    <row r="23" spans="1:10">
      <c r="A23" t="str">
        <f>IF(Positions!A23="","",Positions!A23)</f>
        <v/>
      </c>
      <c r="B23" t="str">
        <f>IF(A23="","",Positions!B23)</f>
        <v/>
      </c>
      <c r="C23" s="7" t="str">
        <f>IF(A23="","",Positions!F23)</f>
        <v/>
      </c>
      <c r="D23" s="7" t="str">
        <f>IF(A23="","",SUMIF(Incumbents!$C:$C,A23,Incumbents!$D:$D))</f>
        <v/>
      </c>
      <c r="E23" s="7" t="str">
        <f>IF(A23="","",D23-C23)</f>
        <v/>
      </c>
      <c r="F23" s="8" t="str">
        <f>IF(A23="","",Positions!H23)</f>
        <v/>
      </c>
      <c r="G23" s="8" t="str">
        <f>IF(A23="","",SUMIF(Incumbents!$C:$C,A23,Incumbents!$E:$E))</f>
        <v/>
      </c>
      <c r="H23" s="8" t="str">
        <f>IF(A23="","",G23-F23)</f>
        <v/>
      </c>
      <c r="I23" s="12" t="str">
        <f>IF(OR(A23="",F23=0),"",H23/F23)</f>
        <v/>
      </c>
      <c r="J23" t="str">
        <f>IF(A23="","",IF(D23=0,"VACANT",IF(D23&lt;C23,"Under-filled",IF(D23=C23,"Filled","OVERFILLED"))))</f>
        <v/>
      </c>
    </row>
    <row r="24" spans="1:10">
      <c r="A24" t="str">
        <f>IF(Positions!A24="","",Positions!A24)</f>
        <v/>
      </c>
      <c r="B24" t="str">
        <f>IF(A24="","",Positions!B24)</f>
        <v/>
      </c>
      <c r="C24" s="7" t="str">
        <f>IF(A24="","",Positions!F24)</f>
        <v/>
      </c>
      <c r="D24" s="7" t="str">
        <f>IF(A24="","",SUMIF(Incumbents!$C:$C,A24,Incumbents!$D:$D))</f>
        <v/>
      </c>
      <c r="E24" s="7" t="str">
        <f>IF(A24="","",D24-C24)</f>
        <v/>
      </c>
      <c r="F24" s="8" t="str">
        <f>IF(A24="","",Positions!H24)</f>
        <v/>
      </c>
      <c r="G24" s="8" t="str">
        <f>IF(A24="","",SUMIF(Incumbents!$C:$C,A24,Incumbents!$E:$E))</f>
        <v/>
      </c>
      <c r="H24" s="8" t="str">
        <f>IF(A24="","",G24-F24)</f>
        <v/>
      </c>
      <c r="I24" s="12" t="str">
        <f>IF(OR(A24="",F24=0),"",H24/F24)</f>
        <v/>
      </c>
      <c r="J24" t="str">
        <f>IF(A24="","",IF(D24=0,"VACANT",IF(D24&lt;C24,"Under-filled",IF(D24=C24,"Filled","OVERFILLED"))))</f>
        <v/>
      </c>
    </row>
    <row r="25" spans="1:10">
      <c r="A25" t="str">
        <f>IF(Positions!A25="","",Positions!A25)</f>
        <v/>
      </c>
      <c r="B25" t="str">
        <f>IF(A25="","",Positions!B25)</f>
        <v/>
      </c>
      <c r="C25" s="7" t="str">
        <f>IF(A25="","",Positions!F25)</f>
        <v/>
      </c>
      <c r="D25" s="7" t="str">
        <f>IF(A25="","",SUMIF(Incumbents!$C:$C,A25,Incumbents!$D:$D))</f>
        <v/>
      </c>
      <c r="E25" s="7" t="str">
        <f>IF(A25="","",D25-C25)</f>
        <v/>
      </c>
      <c r="F25" s="8" t="str">
        <f>IF(A25="","",Positions!H25)</f>
        <v/>
      </c>
      <c r="G25" s="8" t="str">
        <f>IF(A25="","",SUMIF(Incumbents!$C:$C,A25,Incumbents!$E:$E))</f>
        <v/>
      </c>
      <c r="H25" s="8" t="str">
        <f>IF(A25="","",G25-F25)</f>
        <v/>
      </c>
      <c r="I25" s="12" t="str">
        <f>IF(OR(A25="",F25=0),"",H25/F25)</f>
        <v/>
      </c>
      <c r="J25" t="str">
        <f>IF(A25="","",IF(D25=0,"VACANT",IF(D25&lt;C25,"Under-filled",IF(D25=C25,"Filled","OVERFILLED"))))</f>
        <v/>
      </c>
    </row>
    <row r="26" spans="1:10">
      <c r="A26" t="str">
        <f>IF(Positions!A26="","",Positions!A26)</f>
        <v/>
      </c>
      <c r="B26" t="str">
        <f>IF(A26="","",Positions!B26)</f>
        <v/>
      </c>
      <c r="C26" s="7" t="str">
        <f>IF(A26="","",Positions!F26)</f>
        <v/>
      </c>
      <c r="D26" s="7" t="str">
        <f>IF(A26="","",SUMIF(Incumbents!$C:$C,A26,Incumbents!$D:$D))</f>
        <v/>
      </c>
      <c r="E26" s="7" t="str">
        <f>IF(A26="","",D26-C26)</f>
        <v/>
      </c>
      <c r="F26" s="8" t="str">
        <f>IF(A26="","",Positions!H26)</f>
        <v/>
      </c>
      <c r="G26" s="8" t="str">
        <f>IF(A26="","",SUMIF(Incumbents!$C:$C,A26,Incumbents!$E:$E))</f>
        <v/>
      </c>
      <c r="H26" s="8" t="str">
        <f>IF(A26="","",G26-F26)</f>
        <v/>
      </c>
      <c r="I26" s="12" t="str">
        <f>IF(OR(A26="",F26=0),"",H26/F26)</f>
        <v/>
      </c>
      <c r="J26" t="str">
        <f>IF(A26="","",IF(D26=0,"VACANT",IF(D26&lt;C26,"Under-filled",IF(D26=C26,"Filled","OVERFILLED"))))</f>
        <v/>
      </c>
    </row>
    <row r="27" spans="1:10">
      <c r="A27" t="str">
        <f>IF(Positions!A27="","",Positions!A27)</f>
        <v/>
      </c>
      <c r="B27" t="str">
        <f>IF(A27="","",Positions!B27)</f>
        <v/>
      </c>
      <c r="C27" s="7" t="str">
        <f>IF(A27="","",Positions!F27)</f>
        <v/>
      </c>
      <c r="D27" s="7" t="str">
        <f>IF(A27="","",SUMIF(Incumbents!$C:$C,A27,Incumbents!$D:$D))</f>
        <v/>
      </c>
      <c r="E27" s="7" t="str">
        <f>IF(A27="","",D27-C27)</f>
        <v/>
      </c>
      <c r="F27" s="8" t="str">
        <f>IF(A27="","",Positions!H27)</f>
        <v/>
      </c>
      <c r="G27" s="8" t="str">
        <f>IF(A27="","",SUMIF(Incumbents!$C:$C,A27,Incumbents!$E:$E))</f>
        <v/>
      </c>
      <c r="H27" s="8" t="str">
        <f>IF(A27="","",G27-F27)</f>
        <v/>
      </c>
      <c r="I27" s="12" t="str">
        <f>IF(OR(A27="",F27=0),"",H27/F27)</f>
        <v/>
      </c>
      <c r="J27" t="str">
        <f>IF(A27="","",IF(D27=0,"VACANT",IF(D27&lt;C27,"Under-filled",IF(D27=C27,"Filled","OVERFILLED"))))</f>
        <v/>
      </c>
    </row>
    <row r="28" spans="1:10">
      <c r="A28" t="str">
        <f>IF(Positions!A28="","",Positions!A28)</f>
        <v/>
      </c>
      <c r="B28" t="str">
        <f>IF(A28="","",Positions!B28)</f>
        <v/>
      </c>
      <c r="C28" s="7" t="str">
        <f>IF(A28="","",Positions!F28)</f>
        <v/>
      </c>
      <c r="D28" s="7" t="str">
        <f>IF(A28="","",SUMIF(Incumbents!$C:$C,A28,Incumbents!$D:$D))</f>
        <v/>
      </c>
      <c r="E28" s="7" t="str">
        <f>IF(A28="","",D28-C28)</f>
        <v/>
      </c>
      <c r="F28" s="8" t="str">
        <f>IF(A28="","",Positions!H28)</f>
        <v/>
      </c>
      <c r="G28" s="8" t="str">
        <f>IF(A28="","",SUMIF(Incumbents!$C:$C,A28,Incumbents!$E:$E))</f>
        <v/>
      </c>
      <c r="H28" s="8" t="str">
        <f>IF(A28="","",G28-F28)</f>
        <v/>
      </c>
      <c r="I28" s="12" t="str">
        <f>IF(OR(A28="",F28=0),"",H28/F28)</f>
        <v/>
      </c>
      <c r="J28" t="str">
        <f>IF(A28="","",IF(D28=0,"VACANT",IF(D28&lt;C28,"Under-filled",IF(D28=C28,"Filled","OVERFILLED"))))</f>
        <v/>
      </c>
    </row>
    <row r="29" spans="1:10">
      <c r="A29" t="str">
        <f>IF(Positions!A29="","",Positions!A29)</f>
        <v/>
      </c>
      <c r="B29" t="str">
        <f>IF(A29="","",Positions!B29)</f>
        <v/>
      </c>
      <c r="C29" s="7" t="str">
        <f>IF(A29="","",Positions!F29)</f>
        <v/>
      </c>
      <c r="D29" s="7" t="str">
        <f>IF(A29="","",SUMIF(Incumbents!$C:$C,A29,Incumbents!$D:$D))</f>
        <v/>
      </c>
      <c r="E29" s="7" t="str">
        <f>IF(A29="","",D29-C29)</f>
        <v/>
      </c>
      <c r="F29" s="8" t="str">
        <f>IF(A29="","",Positions!H29)</f>
        <v/>
      </c>
      <c r="G29" s="8" t="str">
        <f>IF(A29="","",SUMIF(Incumbents!$C:$C,A29,Incumbents!$E:$E))</f>
        <v/>
      </c>
      <c r="H29" s="8" t="str">
        <f>IF(A29="","",G29-F29)</f>
        <v/>
      </c>
      <c r="I29" s="12" t="str">
        <f>IF(OR(A29="",F29=0),"",H29/F29)</f>
        <v/>
      </c>
      <c r="J29" t="str">
        <f>IF(A29="","",IF(D29=0,"VACANT",IF(D29&lt;C29,"Under-filled",IF(D29=C29,"Filled","OVERFILLED"))))</f>
        <v/>
      </c>
    </row>
    <row r="30" spans="1:10">
      <c r="A30" t="str">
        <f>IF(Positions!A30="","",Positions!A30)</f>
        <v/>
      </c>
      <c r="B30" t="str">
        <f>IF(A30="","",Positions!B30)</f>
        <v/>
      </c>
      <c r="C30" s="7" t="str">
        <f>IF(A30="","",Positions!F30)</f>
        <v/>
      </c>
      <c r="D30" s="7" t="str">
        <f>IF(A30="","",SUMIF(Incumbents!$C:$C,A30,Incumbents!$D:$D))</f>
        <v/>
      </c>
      <c r="E30" s="7" t="str">
        <f>IF(A30="","",D30-C30)</f>
        <v/>
      </c>
      <c r="F30" s="8" t="str">
        <f>IF(A30="","",Positions!H30)</f>
        <v/>
      </c>
      <c r="G30" s="8" t="str">
        <f>IF(A30="","",SUMIF(Incumbents!$C:$C,A30,Incumbents!$E:$E))</f>
        <v/>
      </c>
      <c r="H30" s="8" t="str">
        <f>IF(A30="","",G30-F30)</f>
        <v/>
      </c>
      <c r="I30" s="12" t="str">
        <f>IF(OR(A30="",F30=0),"",H30/F30)</f>
        <v/>
      </c>
      <c r="J30" t="str">
        <f>IF(A30="","",IF(D30=0,"VACANT",IF(D30&lt;C30,"Under-filled",IF(D30=C30,"Filled","OVERFILLED"))))</f>
        <v/>
      </c>
    </row>
    <row r="31" spans="1:10">
      <c r="A31" t="str">
        <f>IF(Positions!A31="","",Positions!A31)</f>
        <v/>
      </c>
      <c r="B31" t="str">
        <f>IF(A31="","",Positions!B31)</f>
        <v/>
      </c>
      <c r="C31" s="7" t="str">
        <f>IF(A31="","",Positions!F31)</f>
        <v/>
      </c>
      <c r="D31" s="7" t="str">
        <f>IF(A31="","",SUMIF(Incumbents!$C:$C,A31,Incumbents!$D:$D))</f>
        <v/>
      </c>
      <c r="E31" s="7" t="str">
        <f>IF(A31="","",D31-C31)</f>
        <v/>
      </c>
      <c r="F31" s="8" t="str">
        <f>IF(A31="","",Positions!H31)</f>
        <v/>
      </c>
      <c r="G31" s="8" t="str">
        <f>IF(A31="","",SUMIF(Incumbents!$C:$C,A31,Incumbents!$E:$E))</f>
        <v/>
      </c>
      <c r="H31" s="8" t="str">
        <f>IF(A31="","",G31-F31)</f>
        <v/>
      </c>
      <c r="I31" s="12" t="str">
        <f>IF(OR(A31="",F31=0),"",H31/F31)</f>
        <v/>
      </c>
      <c r="J31" t="str">
        <f>IF(A31="","",IF(D31=0,"VACANT",IF(D31&lt;C31,"Under-filled",IF(D31=C31,"Filled","OVERFILLED"))))</f>
        <v/>
      </c>
    </row>
    <row r="32" spans="1:10">
      <c r="A32" t="str">
        <f>IF(Positions!A32="","",Positions!A32)</f>
        <v/>
      </c>
      <c r="B32" t="str">
        <f>IF(A32="","",Positions!B32)</f>
        <v/>
      </c>
      <c r="C32" s="7" t="str">
        <f>IF(A32="","",Positions!F32)</f>
        <v/>
      </c>
      <c r="D32" s="7" t="str">
        <f>IF(A32="","",SUMIF(Incumbents!$C:$C,A32,Incumbents!$D:$D))</f>
        <v/>
      </c>
      <c r="E32" s="7" t="str">
        <f>IF(A32="","",D32-C32)</f>
        <v/>
      </c>
      <c r="F32" s="8" t="str">
        <f>IF(A32="","",Positions!H32)</f>
        <v/>
      </c>
      <c r="G32" s="8" t="str">
        <f>IF(A32="","",SUMIF(Incumbents!$C:$C,A32,Incumbents!$E:$E))</f>
        <v/>
      </c>
      <c r="H32" s="8" t="str">
        <f>IF(A32="","",G32-F32)</f>
        <v/>
      </c>
      <c r="I32" s="12" t="str">
        <f>IF(OR(A32="",F32=0),"",H32/F32)</f>
        <v/>
      </c>
      <c r="J32" t="str">
        <f>IF(A32="","",IF(D32=0,"VACANT",IF(D32&lt;C32,"Under-filled",IF(D32=C32,"Filled","OVERFILLED"))))</f>
        <v/>
      </c>
    </row>
    <row r="33" spans="1:10">
      <c r="A33" t="str">
        <f>IF(Positions!A33="","",Positions!A33)</f>
        <v/>
      </c>
      <c r="B33" t="str">
        <f>IF(A33="","",Positions!B33)</f>
        <v/>
      </c>
      <c r="C33" s="7" t="str">
        <f>IF(A33="","",Positions!F33)</f>
        <v/>
      </c>
      <c r="D33" s="7" t="str">
        <f>IF(A33="","",SUMIF(Incumbents!$C:$C,A33,Incumbents!$D:$D))</f>
        <v/>
      </c>
      <c r="E33" s="7" t="str">
        <f>IF(A33="","",D33-C33)</f>
        <v/>
      </c>
      <c r="F33" s="8" t="str">
        <f>IF(A33="","",Positions!H33)</f>
        <v/>
      </c>
      <c r="G33" s="8" t="str">
        <f>IF(A33="","",SUMIF(Incumbents!$C:$C,A33,Incumbents!$E:$E))</f>
        <v/>
      </c>
      <c r="H33" s="8" t="str">
        <f>IF(A33="","",G33-F33)</f>
        <v/>
      </c>
      <c r="I33" s="12" t="str">
        <f>IF(OR(A33="",F33=0),"",H33/F33)</f>
        <v/>
      </c>
      <c r="J33" t="str">
        <f>IF(A33="","",IF(D33=0,"VACANT",IF(D33&lt;C33,"Under-filled",IF(D33=C33,"Filled","OVERFILLED"))))</f>
        <v/>
      </c>
    </row>
    <row r="34" spans="1:10">
      <c r="A34" t="str">
        <f>IF(Positions!A34="","",Positions!A34)</f>
        <v/>
      </c>
      <c r="B34" t="str">
        <f>IF(A34="","",Positions!B34)</f>
        <v/>
      </c>
      <c r="C34" s="7" t="str">
        <f>IF(A34="","",Positions!F34)</f>
        <v/>
      </c>
      <c r="D34" s="7" t="str">
        <f>IF(A34="","",SUMIF(Incumbents!$C:$C,A34,Incumbents!$D:$D))</f>
        <v/>
      </c>
      <c r="E34" s="7" t="str">
        <f>IF(A34="","",D34-C34)</f>
        <v/>
      </c>
      <c r="F34" s="8" t="str">
        <f>IF(A34="","",Positions!H34)</f>
        <v/>
      </c>
      <c r="G34" s="8" t="str">
        <f>IF(A34="","",SUMIF(Incumbents!$C:$C,A34,Incumbents!$E:$E))</f>
        <v/>
      </c>
      <c r="H34" s="8" t="str">
        <f>IF(A34="","",G34-F34)</f>
        <v/>
      </c>
      <c r="I34" s="12" t="str">
        <f>IF(OR(A34="",F34=0),"",H34/F34)</f>
        <v/>
      </c>
      <c r="J34" t="str">
        <f>IF(A34="","",IF(D34=0,"VACANT",IF(D34&lt;C34,"Under-filled",IF(D34=C34,"Filled","OVERFILLED"))))</f>
        <v/>
      </c>
    </row>
    <row r="35" spans="1:10">
      <c r="A35" t="str">
        <f>IF(Positions!A35="","",Positions!A35)</f>
        <v/>
      </c>
      <c r="B35" t="str">
        <f>IF(A35="","",Positions!B35)</f>
        <v/>
      </c>
      <c r="C35" s="7" t="str">
        <f>IF(A35="","",Positions!F35)</f>
        <v/>
      </c>
      <c r="D35" s="7" t="str">
        <f>IF(A35="","",SUMIF(Incumbents!$C:$C,A35,Incumbents!$D:$D))</f>
        <v/>
      </c>
      <c r="E35" s="7" t="str">
        <f>IF(A35="","",D35-C35)</f>
        <v/>
      </c>
      <c r="F35" s="8" t="str">
        <f>IF(A35="","",Positions!H35)</f>
        <v/>
      </c>
      <c r="G35" s="8" t="str">
        <f>IF(A35="","",SUMIF(Incumbents!$C:$C,A35,Incumbents!$E:$E))</f>
        <v/>
      </c>
      <c r="H35" s="8" t="str">
        <f>IF(A35="","",G35-F35)</f>
        <v/>
      </c>
      <c r="I35" s="12" t="str">
        <f>IF(OR(A35="",F35=0),"",H35/F35)</f>
        <v/>
      </c>
      <c r="J35" t="str">
        <f>IF(A35="","",IF(D35=0,"VACANT",IF(D35&lt;C35,"Under-filled",IF(D35=C35,"Filled","OVERFILLED"))))</f>
        <v/>
      </c>
    </row>
    <row r="36" spans="1:10">
      <c r="A36" t="str">
        <f>IF(Positions!A36="","",Positions!A36)</f>
        <v/>
      </c>
      <c r="B36" t="str">
        <f>IF(A36="","",Positions!B36)</f>
        <v/>
      </c>
      <c r="C36" s="7" t="str">
        <f>IF(A36="","",Positions!F36)</f>
        <v/>
      </c>
      <c r="D36" s="7" t="str">
        <f>IF(A36="","",SUMIF(Incumbents!$C:$C,A36,Incumbents!$D:$D))</f>
        <v/>
      </c>
      <c r="E36" s="7" t="str">
        <f>IF(A36="","",D36-C36)</f>
        <v/>
      </c>
      <c r="F36" s="8" t="str">
        <f>IF(A36="","",Positions!H36)</f>
        <v/>
      </c>
      <c r="G36" s="8" t="str">
        <f>IF(A36="","",SUMIF(Incumbents!$C:$C,A36,Incumbents!$E:$E))</f>
        <v/>
      </c>
      <c r="H36" s="8" t="str">
        <f>IF(A36="","",G36-F36)</f>
        <v/>
      </c>
      <c r="I36" s="12" t="str">
        <f>IF(OR(A36="",F36=0),"",H36/F36)</f>
        <v/>
      </c>
      <c r="J36" t="str">
        <f>IF(A36="","",IF(D36=0,"VACANT",IF(D36&lt;C36,"Under-filled",IF(D36=C36,"Filled","OVERFILLED"))))</f>
        <v/>
      </c>
    </row>
    <row r="37" spans="1:10">
      <c r="A37" t="str">
        <f>IF(Positions!A37="","",Positions!A37)</f>
        <v/>
      </c>
      <c r="B37" t="str">
        <f>IF(A37="","",Positions!B37)</f>
        <v/>
      </c>
      <c r="C37" s="7" t="str">
        <f>IF(A37="","",Positions!F37)</f>
        <v/>
      </c>
      <c r="D37" s="7" t="str">
        <f>IF(A37="","",SUMIF(Incumbents!$C:$C,A37,Incumbents!$D:$D))</f>
        <v/>
      </c>
      <c r="E37" s="7" t="str">
        <f>IF(A37="","",D37-C37)</f>
        <v/>
      </c>
      <c r="F37" s="8" t="str">
        <f>IF(A37="","",Positions!H37)</f>
        <v/>
      </c>
      <c r="G37" s="8" t="str">
        <f>IF(A37="","",SUMIF(Incumbents!$C:$C,A37,Incumbents!$E:$E))</f>
        <v/>
      </c>
      <c r="H37" s="8" t="str">
        <f>IF(A37="","",G37-F37)</f>
        <v/>
      </c>
      <c r="I37" s="12" t="str">
        <f>IF(OR(A37="",F37=0),"",H37/F37)</f>
        <v/>
      </c>
      <c r="J37" t="str">
        <f>IF(A37="","",IF(D37=0,"VACANT",IF(D37&lt;C37,"Under-filled",IF(D37=C37,"Filled","OVERFILLED"))))</f>
        <v/>
      </c>
    </row>
    <row r="38" spans="1:10">
      <c r="A38" t="str">
        <f>IF(Positions!A38="","",Positions!A38)</f>
        <v/>
      </c>
      <c r="B38" t="str">
        <f>IF(A38="","",Positions!B38)</f>
        <v/>
      </c>
      <c r="C38" s="7" t="str">
        <f>IF(A38="","",Positions!F38)</f>
        <v/>
      </c>
      <c r="D38" s="7" t="str">
        <f>IF(A38="","",SUMIF(Incumbents!$C:$C,A38,Incumbents!$D:$D))</f>
        <v/>
      </c>
      <c r="E38" s="7" t="str">
        <f>IF(A38="","",D38-C38)</f>
        <v/>
      </c>
      <c r="F38" s="8" t="str">
        <f>IF(A38="","",Positions!H38)</f>
        <v/>
      </c>
      <c r="G38" s="8" t="str">
        <f>IF(A38="","",SUMIF(Incumbents!$C:$C,A38,Incumbents!$E:$E))</f>
        <v/>
      </c>
      <c r="H38" s="8" t="str">
        <f>IF(A38="","",G38-F38)</f>
        <v/>
      </c>
      <c r="I38" s="12" t="str">
        <f>IF(OR(A38="",F38=0),"",H38/F38)</f>
        <v/>
      </c>
      <c r="J38" t="str">
        <f>IF(A38="","",IF(D38=0,"VACANT",IF(D38&lt;C38,"Under-filled",IF(D38=C38,"Filled","OVERFILLED"))))</f>
        <v/>
      </c>
    </row>
    <row r="39" spans="1:10">
      <c r="A39" t="str">
        <f>IF(Positions!A39="","",Positions!A39)</f>
        <v/>
      </c>
      <c r="B39" t="str">
        <f>IF(A39="","",Positions!B39)</f>
        <v/>
      </c>
      <c r="C39" s="7" t="str">
        <f>IF(A39="","",Positions!F39)</f>
        <v/>
      </c>
      <c r="D39" s="7" t="str">
        <f>IF(A39="","",SUMIF(Incumbents!$C:$C,A39,Incumbents!$D:$D))</f>
        <v/>
      </c>
      <c r="E39" s="7" t="str">
        <f>IF(A39="","",D39-C39)</f>
        <v/>
      </c>
      <c r="F39" s="8" t="str">
        <f>IF(A39="","",Positions!H39)</f>
        <v/>
      </c>
      <c r="G39" s="8" t="str">
        <f>IF(A39="","",SUMIF(Incumbents!$C:$C,A39,Incumbents!$E:$E))</f>
        <v/>
      </c>
      <c r="H39" s="8" t="str">
        <f>IF(A39="","",G39-F39)</f>
        <v/>
      </c>
      <c r="I39" s="12" t="str">
        <f>IF(OR(A39="",F39=0),"",H39/F39)</f>
        <v/>
      </c>
      <c r="J39" t="str">
        <f>IF(A39="","",IF(D39=0,"VACANT",IF(D39&lt;C39,"Under-filled",IF(D39=C39,"Filled","OVERFILLED"))))</f>
        <v/>
      </c>
    </row>
    <row r="40" spans="1:10">
      <c r="A40" t="str">
        <f>IF(Positions!A40="","",Positions!A40)</f>
        <v/>
      </c>
      <c r="B40" t="str">
        <f>IF(A40="","",Positions!B40)</f>
        <v/>
      </c>
      <c r="C40" s="7" t="str">
        <f>IF(A40="","",Positions!F40)</f>
        <v/>
      </c>
      <c r="D40" s="7" t="str">
        <f>IF(A40="","",SUMIF(Incumbents!$C:$C,A40,Incumbents!$D:$D))</f>
        <v/>
      </c>
      <c r="E40" s="7" t="str">
        <f>IF(A40="","",D40-C40)</f>
        <v/>
      </c>
      <c r="F40" s="8" t="str">
        <f>IF(A40="","",Positions!H40)</f>
        <v/>
      </c>
      <c r="G40" s="8" t="str">
        <f>IF(A40="","",SUMIF(Incumbents!$C:$C,A40,Incumbents!$E:$E))</f>
        <v/>
      </c>
      <c r="H40" s="8" t="str">
        <f>IF(A40="","",G40-F40)</f>
        <v/>
      </c>
      <c r="I40" s="12" t="str">
        <f>IF(OR(A40="",F40=0),"",H40/F40)</f>
        <v/>
      </c>
      <c r="J40" t="str">
        <f>IF(A40="","",IF(D40=0,"VACANT",IF(D40&lt;C40,"Under-filled",IF(D40=C40,"Filled","OVERFILLED"))))</f>
        <v/>
      </c>
    </row>
    <row r="41" spans="1:10">
      <c r="A41" t="str">
        <f>IF(Positions!A41="","",Positions!A41)</f>
        <v/>
      </c>
      <c r="B41" t="str">
        <f>IF(A41="","",Positions!B41)</f>
        <v/>
      </c>
      <c r="C41" s="7" t="str">
        <f>IF(A41="","",Positions!F41)</f>
        <v/>
      </c>
      <c r="D41" s="7" t="str">
        <f>IF(A41="","",SUMIF(Incumbents!$C:$C,A41,Incumbents!$D:$D))</f>
        <v/>
      </c>
      <c r="E41" s="7" t="str">
        <f>IF(A41="","",D41-C41)</f>
        <v/>
      </c>
      <c r="F41" s="8" t="str">
        <f>IF(A41="","",Positions!H41)</f>
        <v/>
      </c>
      <c r="G41" s="8" t="str">
        <f>IF(A41="","",SUMIF(Incumbents!$C:$C,A41,Incumbents!$E:$E))</f>
        <v/>
      </c>
      <c r="H41" s="8" t="str">
        <f>IF(A41="","",G41-F41)</f>
        <v/>
      </c>
      <c r="I41" s="12" t="str">
        <f>IF(OR(A41="",F41=0),"",H41/F41)</f>
        <v/>
      </c>
      <c r="J41" t="str">
        <f>IF(A41="","",IF(D41=0,"VACANT",IF(D41&lt;C41,"Under-filled",IF(D41=C41,"Filled","OVERFILLED"))))</f>
        <v/>
      </c>
    </row>
    <row r="42" spans="1:10">
      <c r="A42" s="9"/>
      <c r="B42" s="9" t="s">
        <v>63</v>
      </c>
      <c r="C42" s="10">
        <f>SUM(C2:C41)</f>
        <v>6.5</v>
      </c>
      <c r="D42" s="10">
        <f>SUM(D2:D41)</f>
        <v>5.7</v>
      </c>
      <c r="E42" s="10">
        <f>D42-C42</f>
        <v>-0.8</v>
      </c>
      <c r="F42" s="11">
        <f>SUM(F2:F41)</f>
        <v>486000</v>
      </c>
      <c r="G42" s="11">
        <f>SUM(G2:G41)</f>
        <v>434800</v>
      </c>
      <c r="H42" s="11">
        <f>G42-F42</f>
        <v>-51200</v>
      </c>
      <c r="I42" s="13">
        <f>IF(F42=0,"",H42/F42)</f>
        <v>-0.10534979423868</v>
      </c>
      <c r="J42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Positions</vt:lpstr>
      <vt:lpstr>Incumbents</vt:lpstr>
      <vt:lpstr>Budget vs Actual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Infisoft / PowerPCS</dc:creator>
  <cp:lastModifiedBy>Unknown Creator</cp:lastModifiedBy>
  <dcterms:created xsi:type="dcterms:W3CDTF">2026-08-25T22:22:52+00:00</dcterms:created>
  <dcterms:modified xsi:type="dcterms:W3CDTF">2026-08-25T22:22:52+00:00</dcterms:modified>
  <dc:title>Headcount &amp; Salary Budget Template</dc:title>
  <dc:description>Free headcount and salary budget template — budgeted positions vs. actual incumbents, with live variance. From PowerPCS (infisoft.com).</dc:description>
  <dc:subject/>
  <cp:keywords/>
  <cp:category/>
</cp:coreProperties>
</file>